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964D420A-F791-40AC-8937-89D1F47E336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по ценам 1 кв 2023 " sheetId="7" r:id="rId1"/>
    <sheet name="вариант2" sheetId="5" state="hidden" r:id="rId2"/>
    <sheet name="вариант1" sheetId="4" state="hidden" r:id="rId3"/>
  </sheets>
  <definedNames>
    <definedName name="_xlnm.Print_Area" localSheetId="2">вариант1!$A$2:$F$18</definedName>
    <definedName name="_xlnm.Print_Area" localSheetId="1">вариант2!$A$2:$F$18</definedName>
    <definedName name="_xlnm.Print_Area" localSheetId="0">'по ценам 1 кв 2023 '!$A$2:$E$18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5" i="7" l="1"/>
  <c r="C14" i="7"/>
  <c r="C13" i="7"/>
  <c r="C9" i="7" l="1"/>
  <c r="C8" i="7"/>
  <c r="E8" i="7" s="1"/>
  <c r="C7" i="7"/>
  <c r="C17" i="7" l="1"/>
  <c r="C16" i="7"/>
  <c r="C11" i="7"/>
  <c r="C10" i="7"/>
  <c r="E17" i="7" l="1"/>
  <c r="E15" i="7"/>
  <c r="E10" i="7"/>
  <c r="E7" i="7"/>
  <c r="E16" i="7"/>
  <c r="E14" i="7"/>
  <c r="E13" i="7"/>
  <c r="E11" i="7"/>
  <c r="E9" i="7"/>
  <c r="C17" i="5" l="1"/>
  <c r="C16" i="5"/>
  <c r="C15" i="5"/>
  <c r="C14" i="5"/>
  <c r="C13" i="5"/>
  <c r="C11" i="5"/>
  <c r="C10" i="5"/>
  <c r="C9" i="5"/>
  <c r="C8" i="5"/>
  <c r="C7" i="5"/>
  <c r="E17" i="5" l="1"/>
  <c r="E16" i="5"/>
  <c r="E15" i="5"/>
  <c r="E14" i="5"/>
  <c r="E13" i="5"/>
  <c r="E11" i="5"/>
  <c r="E10" i="5"/>
  <c r="E9" i="5"/>
  <c r="E8" i="5"/>
  <c r="E7" i="5"/>
  <c r="C17" i="4"/>
  <c r="E17" i="4" s="1"/>
  <c r="C16" i="4"/>
  <c r="E16" i="4" s="1"/>
  <c r="C15" i="4"/>
  <c r="E15" i="4" s="1"/>
  <c r="C14" i="4"/>
  <c r="E14" i="4" s="1"/>
  <c r="C13" i="4"/>
  <c r="E13" i="4" s="1"/>
  <c r="C11" i="4"/>
  <c r="E11" i="4" s="1"/>
  <c r="C10" i="4"/>
  <c r="E10" i="4" s="1"/>
  <c r="C9" i="4"/>
  <c r="E9" i="4" s="1"/>
  <c r="C8" i="4"/>
  <c r="E8" i="4" s="1"/>
  <c r="C7" i="4"/>
  <c r="E7" i="4" s="1"/>
</calcChain>
</file>

<file path=xl/sharedStrings.xml><?xml version="1.0" encoding="utf-8"?>
<sst xmlns="http://schemas.openxmlformats.org/spreadsheetml/2006/main" count="54" uniqueCount="14">
  <si>
    <t>Группа общеразвивающей направленности, работающая 11 месяцев в году, с режимом пребывания с 11 до 12 часов, с 6 дневным режимом работы учреждения</t>
  </si>
  <si>
    <t>Группа компенсирующей направленности, работающая 11 месяцев в году, с режимом пребывания с 11 до 12 часов, с 6 дневным режимом работы учреждения</t>
  </si>
  <si>
    <t>Группа оздоровительной направленности, работающая 11 месяцев в году, с режимом пребывания с 11 до 12 часов, с 6 дневным режимом работы учреждения</t>
  </si>
  <si>
    <t>Группа оздоровительной направленности, работающая 11 месяцев в году, с режимом пребывания свыше 12 часов с 6 дневным режимом работы учреждения</t>
  </si>
  <si>
    <t>Группа компенсирующей направленности, работающая 11 месяцев в году, с режимом пребывания свыше 12 часов, с 6 дневным режимом работы учреждения</t>
  </si>
  <si>
    <t>дети до 3 х лет</t>
  </si>
  <si>
    <t>Стоимость затрат на приобретение продуктов питания из суточного рациона питания одного ребенка в день в рублях (с учетом коэффициентов: режима работы, продолжительность работы уч-ния, режим пребывания,удорожания по видам групп)</t>
  </si>
  <si>
    <t>Стоимость затрат на прочие расходы, связанные с приобретением расходных материалов, используемых для обспечения воспитанниками режима дня и личной гигиены в день, в рублях</t>
  </si>
  <si>
    <t>дети старше 3 х лет</t>
  </si>
  <si>
    <t>Экономист: Ярославцева Т.В.</t>
  </si>
  <si>
    <t>Стоимость 1 дня</t>
  </si>
  <si>
    <t>программы дошкольного образования в муниципальных дошкольных образовательных учреждениях города Кызыла</t>
  </si>
  <si>
    <t xml:space="preserve">Размер платы, взымаемой с родителей (законных представителей) за присмотр и уход за детьми, осваивающими образовательные </t>
  </si>
  <si>
    <t>Экономист: Иргит Л.О.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</si>
</sst>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Border="1"/>
    <xf numFmtId="0" fontId="1" fillId="0" borderId="0" xfId="0" applyFont="1" applyFill="1" applyBorder="1" applyAlignment="1">
      <alignment vertical="top"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/>
    <xf numFmtId="0" fontId="3" fillId="0" borderId="1" xfId="0" applyFont="1" applyBorder="1" applyAlignment="1">
      <alignment horizontal="center" vertical="top" wrapText="1"/>
    </xf>
    <xf numFmtId="2" fontId="2" fillId="0" borderId="1" xfId="0" applyNumberFormat="1" applyFont="1" applyBorder="1" applyAlignment="1">
      <alignment horizontal="center" vertical="center"/>
    </xf>
    <xf numFmtId="2" fontId="2" fillId="0" borderId="1" xfId="0" applyNumberFormat="1" applyFont="1" applyBorder="1"/>
    <xf numFmtId="0" fontId="3" fillId="0" borderId="0" xfId="0" applyFont="1" applyBorder="1" applyAlignment="1"/>
    <xf numFmtId="2" fontId="2" fillId="2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E18"/>
  <sheetViews>
    <sheetView tabSelected="1" view="pageBreakPreview" topLeftCell="A6" zoomScale="80" zoomScaleNormal="100" zoomScaleSheetLayoutView="80" workbookViewId="0">
      <selection activeCell="M14" sqref="L14:M14"/>
    </sheetView>
  </sheetViews>
  <sheetFormatPr defaultRowHeight="15" x14ac:dyDescent="0.25"/>
  <cols>
    <col min="2" max="2" width="36.85546875" customWidth="1"/>
    <col min="3" max="3" width="40.5703125" customWidth="1"/>
    <col min="4" max="4" width="44.28515625" customWidth="1"/>
    <col min="5" max="5" width="18.7109375" customWidth="1"/>
  </cols>
  <sheetData>
    <row r="2" spans="2:5" x14ac:dyDescent="0.25">
      <c r="D2" s="11"/>
      <c r="E2" s="11"/>
    </row>
    <row r="3" spans="2:5" ht="28.5" customHeight="1" x14ac:dyDescent="0.25">
      <c r="B3" s="9" t="s">
        <v>12</v>
      </c>
      <c r="C3" s="9"/>
      <c r="D3" s="9"/>
      <c r="E3" s="9"/>
    </row>
    <row r="4" spans="2:5" ht="15.75" x14ac:dyDescent="0.25">
      <c r="B4" s="12" t="s">
        <v>11</v>
      </c>
      <c r="C4" s="12"/>
      <c r="D4" s="12"/>
      <c r="E4" s="12"/>
    </row>
    <row r="5" spans="2:5" ht="131.25" customHeight="1" x14ac:dyDescent="0.25">
      <c r="B5" s="5"/>
      <c r="C5" s="6" t="s">
        <v>6</v>
      </c>
      <c r="D5" s="6" t="s">
        <v>7</v>
      </c>
      <c r="E5" s="6" t="s">
        <v>10</v>
      </c>
    </row>
    <row r="6" spans="2:5" ht="15.75" customHeight="1" x14ac:dyDescent="0.25">
      <c r="B6" s="13" t="s">
        <v>5</v>
      </c>
      <c r="C6" s="13"/>
      <c r="D6" s="13"/>
      <c r="E6" s="13"/>
    </row>
    <row r="7" spans="2:5" ht="94.5" x14ac:dyDescent="0.25">
      <c r="B7" s="3" t="s">
        <v>0</v>
      </c>
      <c r="C7" s="7">
        <f>98.65*0.9*1.2*1.1*1*1</f>
        <v>117.19620000000003</v>
      </c>
      <c r="D7" s="7">
        <v>24.16</v>
      </c>
      <c r="E7" s="10">
        <f>C7+D7</f>
        <v>141.35620000000003</v>
      </c>
    </row>
    <row r="8" spans="2:5" ht="94.5" x14ac:dyDescent="0.25">
      <c r="B8" s="4" t="s">
        <v>1</v>
      </c>
      <c r="C8" s="7">
        <f>98.65*0.9*1.2*1.1*1*1.2</f>
        <v>140.63544000000005</v>
      </c>
      <c r="D8" s="7">
        <v>24.16</v>
      </c>
      <c r="E8" s="10">
        <f t="shared" ref="E8:E11" si="0">C8+D8</f>
        <v>164.79544000000004</v>
      </c>
    </row>
    <row r="9" spans="2:5" ht="94.5" x14ac:dyDescent="0.25">
      <c r="B9" s="4" t="s">
        <v>2</v>
      </c>
      <c r="C9" s="7">
        <f>98.65*0.9*1.2*1.1*1*1.2</f>
        <v>140.63544000000005</v>
      </c>
      <c r="D9" s="7">
        <v>24.16</v>
      </c>
      <c r="E9" s="7">
        <f t="shared" si="0"/>
        <v>164.79544000000004</v>
      </c>
    </row>
    <row r="10" spans="2:5" ht="78.75" hidden="1" x14ac:dyDescent="0.25">
      <c r="B10" s="4" t="s">
        <v>3</v>
      </c>
      <c r="C10" s="7">
        <f>77.3*0.9*1.2*1.1*1.1*1.2</f>
        <v>121.21876800000001</v>
      </c>
      <c r="D10" s="7">
        <v>19.2</v>
      </c>
      <c r="E10" s="7">
        <f t="shared" si="0"/>
        <v>140.418768</v>
      </c>
    </row>
    <row r="11" spans="2:5" ht="78.75" hidden="1" x14ac:dyDescent="0.25">
      <c r="B11" s="4" t="s">
        <v>4</v>
      </c>
      <c r="C11" s="7">
        <f>77.3*0.9*1.2*1.1*1.1*1.2</f>
        <v>121.21876800000001</v>
      </c>
      <c r="D11" s="7">
        <v>19.2</v>
      </c>
      <c r="E11" s="7">
        <f t="shared" si="0"/>
        <v>140.418768</v>
      </c>
    </row>
    <row r="12" spans="2:5" ht="15.75" x14ac:dyDescent="0.25">
      <c r="B12" s="14" t="s">
        <v>8</v>
      </c>
      <c r="C12" s="15"/>
      <c r="D12" s="16"/>
      <c r="E12" s="8"/>
    </row>
    <row r="13" spans="2:5" ht="94.5" x14ac:dyDescent="0.25">
      <c r="B13" s="3" t="s">
        <v>0</v>
      </c>
      <c r="C13" s="7">
        <f>119*1*1.2*1.1*1*1</f>
        <v>157.07999999999998</v>
      </c>
      <c r="D13" s="7">
        <v>24.16</v>
      </c>
      <c r="E13" s="10">
        <f>C13+D13</f>
        <v>181.23999999999998</v>
      </c>
    </row>
    <row r="14" spans="2:5" ht="94.5" x14ac:dyDescent="0.25">
      <c r="B14" s="4" t="s">
        <v>1</v>
      </c>
      <c r="C14" s="7">
        <f>119*1*1.2*1.1*1*1.2</f>
        <v>188.49599999999998</v>
      </c>
      <c r="D14" s="7">
        <v>24.16</v>
      </c>
      <c r="E14" s="10">
        <f t="shared" ref="E14:E17" si="1">C14+D14</f>
        <v>212.65599999999998</v>
      </c>
    </row>
    <row r="15" spans="2:5" ht="94.5" x14ac:dyDescent="0.25">
      <c r="B15" s="4" t="s">
        <v>2</v>
      </c>
      <c r="C15" s="7">
        <f>119*1*1.2*1.1*1*1.2</f>
        <v>188.49599999999998</v>
      </c>
      <c r="D15" s="7">
        <v>24.16</v>
      </c>
      <c r="E15" s="7">
        <f t="shared" si="1"/>
        <v>212.65599999999998</v>
      </c>
    </row>
    <row r="16" spans="2:5" ht="78.75" hidden="1" x14ac:dyDescent="0.25">
      <c r="B16" s="4" t="s">
        <v>3</v>
      </c>
      <c r="C16" s="7">
        <f>93.9*1*1.2*1.1*1.1*1.2</f>
        <v>163.61136000000005</v>
      </c>
      <c r="D16" s="7">
        <v>19.2</v>
      </c>
      <c r="E16" s="7">
        <f t="shared" si="1"/>
        <v>182.81136000000004</v>
      </c>
    </row>
    <row r="17" spans="1:5" ht="78.75" hidden="1" x14ac:dyDescent="0.25">
      <c r="B17" s="4" t="s">
        <v>4</v>
      </c>
      <c r="C17" s="7">
        <f>93.9*1*1.2*1.1*1.1*1.2</f>
        <v>163.61136000000005</v>
      </c>
      <c r="D17" s="7">
        <v>19.2</v>
      </c>
      <c r="E17" s="7">
        <f t="shared" si="1"/>
        <v>182.81136000000004</v>
      </c>
    </row>
    <row r="18" spans="1:5" x14ac:dyDescent="0.25">
      <c r="A18" s="1"/>
      <c r="B18" s="2" t="s">
        <v>13</v>
      </c>
      <c r="C18" s="1"/>
    </row>
  </sheetData>
  <mergeCells count="4">
    <mergeCell ref="D2:E2"/>
    <mergeCell ref="B4:E4"/>
    <mergeCell ref="B6:E6"/>
    <mergeCell ref="B12:D12"/>
  </mergeCells>
  <pageMargins left="0.70866141732283472" right="0.70866141732283472" top="0.74803149606299213" bottom="0.74803149606299213" header="0.31496062992125984" footer="0.31496062992125984"/>
  <pageSetup paperSize="9" scale="58" fitToHeight="2" orientation="portrait" horizontalDpi="180" verticalDpi="180" r:id="rId1"/>
  <rowBreaks count="1" manualBreakCount="1">
    <brk id="11" max="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E18"/>
  <sheetViews>
    <sheetView view="pageBreakPreview" topLeftCell="A13" zoomScale="70" zoomScaleNormal="100" zoomScaleSheetLayoutView="70" workbookViewId="0">
      <selection activeCell="C7" sqref="C7"/>
    </sheetView>
  </sheetViews>
  <sheetFormatPr defaultRowHeight="15" x14ac:dyDescent="0.25"/>
  <cols>
    <col min="2" max="2" width="40.140625" customWidth="1"/>
    <col min="3" max="3" width="36" customWidth="1"/>
    <col min="4" max="4" width="44.28515625" customWidth="1"/>
    <col min="5" max="5" width="18.7109375" customWidth="1"/>
  </cols>
  <sheetData>
    <row r="2" spans="2:5" x14ac:dyDescent="0.25">
      <c r="D2" s="11"/>
      <c r="E2" s="11"/>
    </row>
    <row r="3" spans="2:5" ht="28.5" customHeight="1" x14ac:dyDescent="0.25">
      <c r="B3" s="9" t="s">
        <v>12</v>
      </c>
      <c r="C3" s="9"/>
      <c r="D3" s="9"/>
      <c r="E3" s="9"/>
    </row>
    <row r="4" spans="2:5" ht="15.75" x14ac:dyDescent="0.25">
      <c r="B4" s="12" t="s">
        <v>11</v>
      </c>
      <c r="C4" s="12"/>
      <c r="D4" s="12"/>
      <c r="E4" s="12"/>
    </row>
    <row r="5" spans="2:5" ht="131.25" customHeight="1" x14ac:dyDescent="0.25">
      <c r="B5" s="5"/>
      <c r="C5" s="6" t="s">
        <v>6</v>
      </c>
      <c r="D5" s="6" t="s">
        <v>7</v>
      </c>
      <c r="E5" s="6" t="s">
        <v>10</v>
      </c>
    </row>
    <row r="6" spans="2:5" ht="15.75" customHeight="1" x14ac:dyDescent="0.25">
      <c r="B6" s="13" t="s">
        <v>5</v>
      </c>
      <c r="C6" s="13"/>
      <c r="D6" s="13"/>
      <c r="E6" s="13"/>
    </row>
    <row r="7" spans="2:5" ht="78.75" x14ac:dyDescent="0.25">
      <c r="B7" s="3" t="s">
        <v>0</v>
      </c>
      <c r="C7" s="7">
        <f>86.9*0.9*1.2*1.1*1*1</f>
        <v>103.23720000000002</v>
      </c>
      <c r="D7" s="7">
        <v>16.3</v>
      </c>
      <c r="E7" s="7">
        <f>C7+D7</f>
        <v>119.53720000000001</v>
      </c>
    </row>
    <row r="8" spans="2:5" ht="78.75" x14ac:dyDescent="0.25">
      <c r="B8" s="4" t="s">
        <v>1</v>
      </c>
      <c r="C8" s="7">
        <f>86.9*0.9*1.2*1.1*1*1.2</f>
        <v>123.88464000000002</v>
      </c>
      <c r="D8" s="7">
        <v>16.3</v>
      </c>
      <c r="E8" s="7">
        <f t="shared" ref="E8:E11" si="0">C8+D8</f>
        <v>140.18464000000003</v>
      </c>
    </row>
    <row r="9" spans="2:5" ht="78.75" x14ac:dyDescent="0.25">
      <c r="B9" s="4" t="s">
        <v>2</v>
      </c>
      <c r="C9" s="7">
        <f>86.9*0.9*1.2*1.1*1*1.2</f>
        <v>123.88464000000002</v>
      </c>
      <c r="D9" s="7">
        <v>16.3</v>
      </c>
      <c r="E9" s="7">
        <f t="shared" si="0"/>
        <v>140.18464000000003</v>
      </c>
    </row>
    <row r="10" spans="2:5" ht="78.75" x14ac:dyDescent="0.25">
      <c r="B10" s="4" t="s">
        <v>3</v>
      </c>
      <c r="C10" s="7">
        <f>86.9*0.9*1.2*1.1*1.1*1.2</f>
        <v>136.27310400000002</v>
      </c>
      <c r="D10" s="7">
        <v>16.3</v>
      </c>
      <c r="E10" s="7">
        <f t="shared" si="0"/>
        <v>152.57310400000003</v>
      </c>
    </row>
    <row r="11" spans="2:5" ht="78.75" x14ac:dyDescent="0.25">
      <c r="B11" s="4" t="s">
        <v>4</v>
      </c>
      <c r="C11" s="7">
        <f>86.9*0.9*1.2*1.1*1.1*1.2</f>
        <v>136.27310400000002</v>
      </c>
      <c r="D11" s="7">
        <v>16.3</v>
      </c>
      <c r="E11" s="7">
        <f t="shared" si="0"/>
        <v>152.57310400000003</v>
      </c>
    </row>
    <row r="12" spans="2:5" ht="15.75" x14ac:dyDescent="0.25">
      <c r="B12" s="14" t="s">
        <v>8</v>
      </c>
      <c r="C12" s="15"/>
      <c r="D12" s="16"/>
      <c r="E12" s="8"/>
    </row>
    <row r="13" spans="2:5" ht="78.75" x14ac:dyDescent="0.25">
      <c r="B13" s="3" t="s">
        <v>0</v>
      </c>
      <c r="C13" s="7">
        <f>102.3*1*1.2*1.1*1*1</f>
        <v>135.036</v>
      </c>
      <c r="D13" s="7">
        <v>16.3</v>
      </c>
      <c r="E13" s="7">
        <f>C13+D13</f>
        <v>151.33600000000001</v>
      </c>
    </row>
    <row r="14" spans="2:5" ht="78.75" x14ac:dyDescent="0.25">
      <c r="B14" s="4" t="s">
        <v>1</v>
      </c>
      <c r="C14" s="7">
        <f>102.3*1*1.2*1.1*1*1.2</f>
        <v>162.04319999999998</v>
      </c>
      <c r="D14" s="7">
        <v>16.3</v>
      </c>
      <c r="E14" s="7">
        <f t="shared" ref="E14:E17" si="1">C14+D14</f>
        <v>178.3432</v>
      </c>
    </row>
    <row r="15" spans="2:5" ht="78.75" x14ac:dyDescent="0.25">
      <c r="B15" s="4" t="s">
        <v>2</v>
      </c>
      <c r="C15" s="7">
        <f>102.3*1*1.2*1.1*1*1.2</f>
        <v>162.04319999999998</v>
      </c>
      <c r="D15" s="7">
        <v>16.3</v>
      </c>
      <c r="E15" s="7">
        <f t="shared" si="1"/>
        <v>178.3432</v>
      </c>
    </row>
    <row r="16" spans="2:5" ht="78.75" x14ac:dyDescent="0.25">
      <c r="B16" s="4" t="s">
        <v>3</v>
      </c>
      <c r="C16" s="7">
        <f>102.3*1*1.2*1.1*1.1*1.2</f>
        <v>178.24752000000001</v>
      </c>
      <c r="D16" s="7">
        <v>16.3</v>
      </c>
      <c r="E16" s="7">
        <f t="shared" si="1"/>
        <v>194.54752000000002</v>
      </c>
    </row>
    <row r="17" spans="1:5" ht="78.75" x14ac:dyDescent="0.25">
      <c r="B17" s="4" t="s">
        <v>4</v>
      </c>
      <c r="C17" s="7">
        <f>102.3*1*1.2*1.1*1.1*1.2</f>
        <v>178.24752000000001</v>
      </c>
      <c r="D17" s="7">
        <v>16.3</v>
      </c>
      <c r="E17" s="7">
        <f t="shared" si="1"/>
        <v>194.54752000000002</v>
      </c>
    </row>
    <row r="18" spans="1:5" x14ac:dyDescent="0.25">
      <c r="A18" s="1"/>
      <c r="B18" s="2" t="s">
        <v>9</v>
      </c>
      <c r="C18" s="1"/>
    </row>
  </sheetData>
  <mergeCells count="4">
    <mergeCell ref="D2:E2"/>
    <mergeCell ref="B4:E4"/>
    <mergeCell ref="B6:E6"/>
    <mergeCell ref="B12:D12"/>
  </mergeCells>
  <pageMargins left="0.70866141732283472" right="0.70866141732283472" top="0.74803149606299213" bottom="0.74803149606299213" header="0.31496062992125984" footer="0.31496062992125984"/>
  <pageSetup paperSize="9" scale="55" fitToHeight="2" orientation="portrait" horizontalDpi="180" verticalDpi="180" r:id="rId1"/>
  <rowBreaks count="1" manualBreakCount="1">
    <brk id="11" max="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E18"/>
  <sheetViews>
    <sheetView view="pageBreakPreview" topLeftCell="A13" zoomScale="70" zoomScaleNormal="100" zoomScaleSheetLayoutView="70" workbookViewId="0">
      <selection activeCell="F5" sqref="F5"/>
    </sheetView>
  </sheetViews>
  <sheetFormatPr defaultRowHeight="15" x14ac:dyDescent="0.25"/>
  <cols>
    <col min="2" max="2" width="40.140625" customWidth="1"/>
    <col min="3" max="3" width="36" customWidth="1"/>
    <col min="4" max="4" width="44.28515625" customWidth="1"/>
    <col min="5" max="5" width="18.7109375" customWidth="1"/>
  </cols>
  <sheetData>
    <row r="2" spans="2:5" x14ac:dyDescent="0.25">
      <c r="D2" s="11"/>
      <c r="E2" s="11"/>
    </row>
    <row r="3" spans="2:5" ht="28.5" customHeight="1" x14ac:dyDescent="0.25">
      <c r="B3" s="9" t="s">
        <v>12</v>
      </c>
      <c r="C3" s="9"/>
      <c r="D3" s="9"/>
      <c r="E3" s="9"/>
    </row>
    <row r="4" spans="2:5" ht="15.75" x14ac:dyDescent="0.25">
      <c r="B4" s="12" t="s">
        <v>11</v>
      </c>
      <c r="C4" s="12"/>
      <c r="D4" s="12"/>
      <c r="E4" s="12"/>
    </row>
    <row r="5" spans="2:5" ht="131.25" customHeight="1" x14ac:dyDescent="0.25">
      <c r="B5" s="5"/>
      <c r="C5" s="6" t="s">
        <v>6</v>
      </c>
      <c r="D5" s="6" t="s">
        <v>7</v>
      </c>
      <c r="E5" s="6" t="s">
        <v>10</v>
      </c>
    </row>
    <row r="6" spans="2:5" ht="15.75" customHeight="1" x14ac:dyDescent="0.25">
      <c r="B6" s="13" t="s">
        <v>5</v>
      </c>
      <c r="C6" s="13"/>
      <c r="D6" s="13"/>
      <c r="E6" s="13"/>
    </row>
    <row r="7" spans="2:5" ht="78.75" x14ac:dyDescent="0.25">
      <c r="B7" s="3" t="s">
        <v>0</v>
      </c>
      <c r="C7" s="7">
        <f>91*0.9*1.2*1.1*1*1</f>
        <v>108.108</v>
      </c>
      <c r="D7" s="7">
        <v>17.5</v>
      </c>
      <c r="E7" s="7">
        <f>C7+D7</f>
        <v>125.608</v>
      </c>
    </row>
    <row r="8" spans="2:5" ht="78.75" x14ac:dyDescent="0.25">
      <c r="B8" s="4" t="s">
        <v>1</v>
      </c>
      <c r="C8" s="7">
        <f>91*0.9*1.2*1.1*1*1.2</f>
        <v>129.7296</v>
      </c>
      <c r="D8" s="7">
        <v>17.5</v>
      </c>
      <c r="E8" s="7">
        <f t="shared" ref="E8:E11" si="0">C8+D8</f>
        <v>147.2296</v>
      </c>
    </row>
    <row r="9" spans="2:5" ht="78.75" x14ac:dyDescent="0.25">
      <c r="B9" s="4" t="s">
        <v>2</v>
      </c>
      <c r="C9" s="7">
        <f>91*0.9*1.2*1.1*1*1.2</f>
        <v>129.7296</v>
      </c>
      <c r="D9" s="7">
        <v>17.5</v>
      </c>
      <c r="E9" s="7">
        <f t="shared" si="0"/>
        <v>147.2296</v>
      </c>
    </row>
    <row r="10" spans="2:5" ht="78.75" x14ac:dyDescent="0.25">
      <c r="B10" s="4" t="s">
        <v>3</v>
      </c>
      <c r="C10" s="7">
        <f>91*0.9*1.2*1.1*1.1*1.2</f>
        <v>142.70256000000001</v>
      </c>
      <c r="D10" s="7">
        <v>17.5</v>
      </c>
      <c r="E10" s="7">
        <f t="shared" si="0"/>
        <v>160.20256000000001</v>
      </c>
    </row>
    <row r="11" spans="2:5" ht="78.75" x14ac:dyDescent="0.25">
      <c r="B11" s="4" t="s">
        <v>4</v>
      </c>
      <c r="C11" s="7">
        <f>91*0.9*1.2*1.1*1.1*1.2</f>
        <v>142.70256000000001</v>
      </c>
      <c r="D11" s="7">
        <v>17.5</v>
      </c>
      <c r="E11" s="7">
        <f t="shared" si="0"/>
        <v>160.20256000000001</v>
      </c>
    </row>
    <row r="12" spans="2:5" ht="15.75" x14ac:dyDescent="0.25">
      <c r="B12" s="14" t="s">
        <v>8</v>
      </c>
      <c r="C12" s="15"/>
      <c r="D12" s="16"/>
      <c r="E12" s="8"/>
    </row>
    <row r="13" spans="2:5" ht="78.75" x14ac:dyDescent="0.25">
      <c r="B13" s="3" t="s">
        <v>0</v>
      </c>
      <c r="C13" s="7">
        <f>106.9*1*1.2*1.1*1*1</f>
        <v>141.108</v>
      </c>
      <c r="D13" s="7">
        <v>17.5</v>
      </c>
      <c r="E13" s="7">
        <f>C13+D13</f>
        <v>158.608</v>
      </c>
    </row>
    <row r="14" spans="2:5" ht="78.75" x14ac:dyDescent="0.25">
      <c r="B14" s="4" t="s">
        <v>1</v>
      </c>
      <c r="C14" s="7">
        <f>106.9*1*1.2*1.1*1*1.2</f>
        <v>169.3296</v>
      </c>
      <c r="D14" s="7">
        <v>17.5</v>
      </c>
      <c r="E14" s="7">
        <f t="shared" ref="E14:E17" si="1">C14+D14</f>
        <v>186.8296</v>
      </c>
    </row>
    <row r="15" spans="2:5" ht="78.75" x14ac:dyDescent="0.25">
      <c r="B15" s="4" t="s">
        <v>2</v>
      </c>
      <c r="C15" s="7">
        <f>106.9*1*1.2*1.1*1*1.2</f>
        <v>169.3296</v>
      </c>
      <c r="D15" s="7">
        <v>17.5</v>
      </c>
      <c r="E15" s="7">
        <f t="shared" si="1"/>
        <v>186.8296</v>
      </c>
    </row>
    <row r="16" spans="2:5" ht="78.75" x14ac:dyDescent="0.25">
      <c r="B16" s="4" t="s">
        <v>3</v>
      </c>
      <c r="C16" s="7">
        <f>106.9*1*1.2*1.1*1.1*1.2</f>
        <v>186.26256000000001</v>
      </c>
      <c r="D16" s="7">
        <v>17.5</v>
      </c>
      <c r="E16" s="7">
        <f t="shared" si="1"/>
        <v>203.76256000000001</v>
      </c>
    </row>
    <row r="17" spans="1:5" ht="78.75" x14ac:dyDescent="0.25">
      <c r="B17" s="4" t="s">
        <v>4</v>
      </c>
      <c r="C17" s="7">
        <f>106.9*1*1.2*1.1*1.1*1.2</f>
        <v>186.26256000000001</v>
      </c>
      <c r="D17" s="7">
        <v>17.5</v>
      </c>
      <c r="E17" s="7">
        <f t="shared" si="1"/>
        <v>203.76256000000001</v>
      </c>
    </row>
    <row r="18" spans="1:5" x14ac:dyDescent="0.25">
      <c r="A18" s="1"/>
      <c r="B18" s="2" t="s">
        <v>9</v>
      </c>
      <c r="C18" s="1"/>
    </row>
  </sheetData>
  <mergeCells count="4">
    <mergeCell ref="D2:E2"/>
    <mergeCell ref="B4:E4"/>
    <mergeCell ref="B6:E6"/>
    <mergeCell ref="B12:D12"/>
  </mergeCells>
  <pageMargins left="0.70866141732283472" right="0.70866141732283472" top="0.74803149606299213" bottom="0.74803149606299213" header="0.31496062992125984" footer="0.31496062992125984"/>
  <pageSetup paperSize="9" scale="55" fitToHeight="2" orientation="portrait" horizontalDpi="180" verticalDpi="180" r:id="rId1"/>
  <rowBreaks count="1" manualBreakCount="1">
    <brk id="11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по ценам 1 кв 2023 </vt:lpstr>
      <vt:lpstr>вариант2</vt:lpstr>
      <vt:lpstr>вариант1</vt:lpstr>
      <vt:lpstr>вариант1!Область_печати</vt:lpstr>
      <vt:lpstr>вариант2!Область_печати</vt:lpstr>
      <vt:lpstr>'по ценам 1 кв 2023 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2023-03-23T05:24:02Z</dcterms:modified>
</cp:coreProperties>
</file>